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QUSP\Documents\ATFN\CONVENIOS\EMBRAPII\MODELO MINUTAS\"/>
    </mc:Choice>
  </mc:AlternateContent>
  <workbookProtection workbookAlgorithmName="SHA-512" workbookHashValue="46e9BwSQayz21JdEXe+lzVBnubFxwaDSPQfz7kcZXLaErUiMWLeduYgNFne+2jZF59y8g52/amjByRMvZV287Q==" workbookSaltValue="VIIBtDxDKoE4u9qUZLTuLA==" workbookSpinCount="100000" lockStructure="1"/>
  <bookViews>
    <workbookView xWindow="0" yWindow="0" windowWidth="2370" windowHeight="0"/>
  </bookViews>
  <sheets>
    <sheet name="Verbas Convênio" sheetId="1" r:id="rId1"/>
    <sheet name="Alíneas Projeto" sheetId="2" r:id="rId2"/>
  </sheets>
  <calcPr calcId="162913"/>
  <extLst>
    <ext uri="GoogleSheetsCustomDataVersion2">
      <go:sheetsCustomData xmlns:go="http://customooxmlschemas.google.com/" r:id="rId6" roundtripDataChecksum="cDHWyDFK4ukmQZ3eVnmfxPKIL7plJTmMteD0L4S8udk="/>
    </ext>
  </extLst>
</workbook>
</file>

<file path=xl/calcChain.xml><?xml version="1.0" encoding="utf-8"?>
<calcChain xmlns="http://schemas.openxmlformats.org/spreadsheetml/2006/main">
  <c r="B14" i="2" l="1"/>
  <c r="E7" i="2" l="1"/>
  <c r="B9" i="1"/>
  <c r="D8" i="1"/>
  <c r="B8" i="1" l="1"/>
  <c r="B18" i="2"/>
  <c r="E6" i="2"/>
  <c r="B11" i="1"/>
  <c r="E11" i="2"/>
  <c r="B22" i="1"/>
  <c r="B6" i="1"/>
  <c r="B20" i="2" l="1"/>
  <c r="E5" i="2"/>
  <c r="B20" i="1"/>
  <c r="B24" i="1" l="1"/>
  <c r="B4" i="2" s="1"/>
  <c r="E12" i="2"/>
  <c r="B13" i="1"/>
  <c r="B14" i="1" l="1"/>
  <c r="D13" i="1"/>
  <c r="B21" i="2"/>
  <c r="B17" i="1"/>
  <c r="E4" i="2"/>
  <c r="B15" i="2"/>
  <c r="F7" i="2" l="1"/>
  <c r="F6" i="2"/>
  <c r="F5" i="2"/>
  <c r="B22" i="2"/>
  <c r="B18" i="1"/>
  <c r="F8" i="2" l="1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2"/>
            <color theme="1"/>
            <rFont val="Calibri"/>
            <scheme val="minor"/>
          </rPr>
          <t>======
ID#AAABNJ3SHCQ
Francenilda Costa Pereira    (2024-05-14 13:25:26)
B4 corresponde ao valor disponível no projeto, calculado na Planilha "Verbas Convênio"</t>
        </r>
      </text>
    </comment>
    <comment ref="C18" authorId="0" shapeId="0">
      <text>
        <r>
          <rPr>
            <sz val="12"/>
            <color theme="1"/>
            <rFont val="Calibri"/>
            <scheme val="minor"/>
          </rPr>
          <t>======
ID#AAABNJ3SHCU
Francenilda Costa Pereira    (2024-05-14 13:26:33)
B18 corresponde ao valor calculado para contrapartida da UE.</t>
        </r>
      </text>
    </comment>
    <comment ref="C20" authorId="0" shapeId="0">
      <text>
        <r>
          <rPr>
            <sz val="12"/>
            <color theme="1"/>
            <rFont val="Calibri"/>
            <scheme val="minor"/>
          </rPr>
          <t>======
ID#AAABNJ3SHCY
Francenilda Costa Pereira    (2024-05-14 13:29:51)
B20 corresponde ao valor do suporte operacional total (15% do valor total do convênio)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nV/E+8DlXXW7PH/9vIPw1PMAp/Q=="/>
    </ext>
  </extLst>
</comments>
</file>

<file path=xl/sharedStrings.xml><?xml version="1.0" encoding="utf-8"?>
<sst xmlns="http://schemas.openxmlformats.org/spreadsheetml/2006/main" count="50" uniqueCount="41">
  <si>
    <t>MODEO DE CÁLCULO A PARTIR DO VALOR DA EMPRESA</t>
  </si>
  <si>
    <t>Cálculo - SUPORTE</t>
  </si>
  <si>
    <t>Percentuais Correspondentes</t>
  </si>
  <si>
    <t>Orçamento</t>
  </si>
  <si>
    <t>EMBRAPII</t>
  </si>
  <si>
    <t>%</t>
  </si>
  <si>
    <t>EMPRESA</t>
  </si>
  <si>
    <t>U.E (USP)</t>
  </si>
  <si>
    <t>TOTAL PROJETO</t>
  </si>
  <si>
    <t>SUPORTE OPER (15% sobre total)</t>
  </si>
  <si>
    <t>DOA FUSP</t>
  </si>
  <si>
    <t>FUSP (5% sobre financeiro)</t>
  </si>
  <si>
    <t>Proporcional $ EMPRESA</t>
  </si>
  <si>
    <t>SUPORTE ADM</t>
  </si>
  <si>
    <t xml:space="preserve">SUPORTE PROJETO </t>
  </si>
  <si>
    <t>Soma de verbas - Recurso Financeiro Base de Cálculo Taxas FUSP - DOA</t>
  </si>
  <si>
    <t>Soma Verbas - Econômico + Financeiro Base de Cálculo Suporte Operacional</t>
  </si>
  <si>
    <t>Valor Disponível para Alíneas Dedicadas Exclusivamente ao Projeto P&amp;D</t>
  </si>
  <si>
    <t>RESUMO DE DEMANDAS - ALINEAS DEDICADAS EXCLUSIVAMENTE AO PROJETO DE PESQUISA - P&amp;D</t>
  </si>
  <si>
    <t>A) Recursos Financeiros Disponíveis no Projeto</t>
  </si>
  <si>
    <t>(?)</t>
  </si>
  <si>
    <t>Total (A+B+C)</t>
  </si>
  <si>
    <t>Percentagem</t>
  </si>
  <si>
    <t>Bolsas</t>
  </si>
  <si>
    <t>Material de Consumo</t>
  </si>
  <si>
    <t>USP</t>
  </si>
  <si>
    <t>Serviços Diversos</t>
  </si>
  <si>
    <t>Pagamento de pessoal</t>
  </si>
  <si>
    <t>servicos de terceiros PF</t>
  </si>
  <si>
    <t>Diárias</t>
  </si>
  <si>
    <t>Basede Cálculo Suporte e DOA</t>
  </si>
  <si>
    <t>Passagens e despesas de locomoção</t>
  </si>
  <si>
    <t>Valor Convênio Total</t>
  </si>
  <si>
    <t>Outras despesas</t>
  </si>
  <si>
    <t>Valor Financeiro</t>
  </si>
  <si>
    <t>Total Parcial =</t>
  </si>
  <si>
    <t>Diferença para alocação de recursos</t>
  </si>
  <si>
    <t>B) Contrapartida Econômica</t>
  </si>
  <si>
    <t>C) Suporte Operacional   15%T</t>
  </si>
  <si>
    <t xml:space="preserve">     FUSP 5% Financeiro</t>
  </si>
  <si>
    <t xml:space="preserve">     UE IQSint - Suporte Operacional disponível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</si>
</sst>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[$R$-416]\ * #,##0.00_-;\-[$R$-416]\ * #,##0.00_-;_-[$R$-416]\ * &quot;-&quot;??_-;_-@"/>
    <numFmt numFmtId="165" formatCode="0.0000%"/>
    <numFmt numFmtId="166" formatCode="[$R$ -416]#,##0.00"/>
    <numFmt numFmtId="167" formatCode="_-[$R$-416]\ * #,##0.00_-;\-[$R$-416]\ * #,##0.00_-;_-[$R$-416]\ * &quot;-&quot;??.0_-;_-@"/>
    <numFmt numFmtId="168" formatCode="[$R$-416]\ #,##0.00"/>
    <numFmt numFmtId="169" formatCode="_-&quot;R$&quot;\ * #,##0.00_-;\-&quot;R$&quot;\ * #,##0.00_-;_-&quot;R$&quot;\ * &quot;-&quot;??_-;_-@"/>
  </numFmts>
  <fonts count="16" x14ac:knownFonts="1">
    <font>
      <sz val="12"/>
      <color theme="1"/>
      <name val="Calibri"/>
      <scheme val="minor"/>
    </font>
    <font>
      <b/>
      <sz val="12"/>
      <color theme="1"/>
      <name val="Calibri"/>
      <scheme val="minor"/>
    </font>
    <font>
      <b/>
      <sz val="11"/>
      <color theme="1"/>
      <name val="Calibri"/>
    </font>
    <font>
      <sz val="12"/>
      <name val="Calibri"/>
    </font>
    <font>
      <sz val="12"/>
      <color theme="1"/>
      <name val="Calibri"/>
    </font>
    <font>
      <sz val="11"/>
      <color theme="1"/>
      <name val="Calibri"/>
    </font>
    <font>
      <sz val="11"/>
      <color rgb="FFFF0000"/>
      <name val="Calibri"/>
    </font>
    <font>
      <b/>
      <sz val="12"/>
      <color theme="1"/>
      <name val="Calibri"/>
    </font>
    <font>
      <sz val="12"/>
      <color theme="1"/>
      <name val="Calibri"/>
      <scheme val="minor"/>
    </font>
    <font>
      <b/>
      <sz val="12"/>
      <color rgb="FF0432FF"/>
      <name val="Calibri"/>
    </font>
    <font>
      <b/>
      <sz val="12"/>
      <color rgb="FFC00000"/>
      <name val="Calibri"/>
    </font>
    <font>
      <sz val="12"/>
      <color theme="1"/>
      <name val="Calibri"/>
    </font>
    <font>
      <b/>
      <sz val="12"/>
      <color theme="1"/>
      <name val="Calibri"/>
    </font>
    <font>
      <sz val="12"/>
      <color rgb="FF0432FF"/>
      <name val="Calibri"/>
    </font>
    <font>
      <sz val="12"/>
      <color rgb="FFFF0000"/>
      <name val="Calibri"/>
    </font>
    <font>
      <b/>
      <sz val="12"/>
      <color rgb="FF0000FF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 applyFont="1" applyAlignment="1"/>
    <xf numFmtId="164" fontId="5" fillId="0" borderId="8" xfId="0" applyNumberFormat="1" applyFont="1" applyBorder="1" applyAlignment="1" applyProtection="1">
      <alignment horizontal="center" vertical="center"/>
      <protection hidden="1"/>
    </xf>
    <xf numFmtId="164" fontId="2" fillId="0" borderId="8" xfId="0" applyNumberFormat="1" applyFont="1" applyBorder="1" applyAlignment="1" applyProtection="1">
      <alignment horizontal="center" vertical="center"/>
      <protection hidden="1"/>
    </xf>
    <xf numFmtId="164" fontId="2" fillId="0" borderId="13" xfId="0" applyNumberFormat="1" applyFont="1" applyBorder="1" applyAlignment="1" applyProtection="1">
      <alignment horizontal="center" vertical="center"/>
      <protection hidden="1"/>
    </xf>
    <xf numFmtId="164" fontId="2" fillId="0" borderId="14" xfId="0" applyNumberFormat="1" applyFont="1" applyBorder="1" applyAlignment="1" applyProtection="1">
      <alignment horizontal="center" vertical="center"/>
      <protection hidden="1"/>
    </xf>
    <xf numFmtId="165" fontId="2" fillId="0" borderId="8" xfId="0" applyNumberFormat="1" applyFont="1" applyBorder="1" applyAlignment="1" applyProtection="1">
      <alignment horizontal="center" vertical="center"/>
      <protection hidden="1"/>
    </xf>
    <xf numFmtId="165" fontId="2" fillId="0" borderId="12" xfId="0" applyNumberFormat="1" applyFont="1" applyBorder="1" applyProtection="1">
      <protection hidden="1"/>
    </xf>
    <xf numFmtId="165" fontId="2" fillId="0" borderId="15" xfId="0" applyNumberFormat="1" applyFont="1" applyBorder="1" applyAlignment="1" applyProtection="1">
      <alignment horizontal="center" vertical="center"/>
      <protection hidden="1"/>
    </xf>
    <xf numFmtId="164" fontId="8" fillId="0" borderId="16" xfId="0" applyNumberFormat="1" applyFont="1" applyBorder="1" applyAlignment="1" applyProtection="1">
      <alignment horizontal="center" vertical="center"/>
      <protection hidden="1"/>
    </xf>
    <xf numFmtId="167" fontId="4" fillId="0" borderId="16" xfId="0" applyNumberFormat="1" applyFont="1" applyBorder="1" applyAlignment="1" applyProtection="1">
      <alignment horizontal="center" vertical="center"/>
      <protection hidden="1"/>
    </xf>
    <xf numFmtId="164" fontId="5" fillId="0" borderId="8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protection hidden="1"/>
    </xf>
    <xf numFmtId="164" fontId="2" fillId="0" borderId="7" xfId="0" applyNumberFormat="1" applyFont="1" applyBorder="1" applyProtection="1">
      <protection hidden="1"/>
    </xf>
    <xf numFmtId="164" fontId="6" fillId="0" borderId="9" xfId="0" applyNumberFormat="1" applyFont="1" applyBorder="1" applyAlignment="1" applyProtection="1">
      <alignment horizontal="center" vertical="center"/>
      <protection hidden="1"/>
    </xf>
    <xf numFmtId="0" fontId="7" fillId="0" borderId="10" xfId="0" applyFont="1" applyBorder="1" applyAlignment="1" applyProtection="1">
      <protection hidden="1"/>
    </xf>
    <xf numFmtId="0" fontId="1" fillId="0" borderId="11" xfId="0" applyFont="1" applyBorder="1" applyAlignment="1" applyProtection="1">
      <protection hidden="1"/>
    </xf>
    <xf numFmtId="164" fontId="2" fillId="0" borderId="12" xfId="0" applyNumberFormat="1" applyFont="1" applyBorder="1" applyProtection="1">
      <protection hidden="1"/>
    </xf>
    <xf numFmtId="164" fontId="5" fillId="0" borderId="9" xfId="0" applyNumberFormat="1" applyFont="1" applyBorder="1" applyAlignment="1" applyProtection="1">
      <alignment horizontal="center" vertical="center"/>
      <protection hidden="1"/>
    </xf>
    <xf numFmtId="164" fontId="2" fillId="0" borderId="12" xfId="0" quotePrefix="1" applyNumberFormat="1" applyFont="1" applyBorder="1" applyAlignment="1" applyProtection="1">
      <alignment horizontal="left" vertical="center"/>
      <protection hidden="1"/>
    </xf>
    <xf numFmtId="164" fontId="5" fillId="0" borderId="0" xfId="0" applyNumberFormat="1" applyFont="1" applyProtection="1">
      <protection hidden="1"/>
    </xf>
    <xf numFmtId="0" fontId="1" fillId="0" borderId="10" xfId="0" applyFont="1" applyBorder="1" applyAlignment="1" applyProtection="1">
      <protection hidden="1"/>
    </xf>
    <xf numFmtId="164" fontId="2" fillId="0" borderId="9" xfId="0" applyNumberFormat="1" applyFont="1" applyBorder="1" applyAlignment="1" applyProtection="1">
      <alignment horizontal="center" vertical="center"/>
      <protection hidden="1"/>
    </xf>
    <xf numFmtId="0" fontId="5" fillId="0" borderId="0" xfId="0" applyFont="1" applyProtection="1">
      <protection hidden="1"/>
    </xf>
    <xf numFmtId="0" fontId="1" fillId="0" borderId="10" xfId="0" applyFont="1" applyBorder="1" applyProtection="1">
      <protection hidden="1"/>
    </xf>
    <xf numFmtId="0" fontId="1" fillId="0" borderId="11" xfId="0" applyFont="1" applyBorder="1" applyProtection="1">
      <protection hidden="1"/>
    </xf>
    <xf numFmtId="164" fontId="2" fillId="4" borderId="13" xfId="0" applyNumberFormat="1" applyFont="1" applyFill="1" applyBorder="1" applyAlignment="1" applyProtection="1">
      <alignment horizontal="center" vertical="center"/>
      <protection hidden="1"/>
    </xf>
    <xf numFmtId="10" fontId="5" fillId="0" borderId="0" xfId="0" applyNumberFormat="1" applyFont="1" applyAlignment="1" applyProtection="1">
      <alignment horizontal="center"/>
      <protection hidden="1"/>
    </xf>
    <xf numFmtId="0" fontId="2" fillId="0" borderId="7" xfId="0" applyFont="1" applyBorder="1" applyAlignment="1" applyProtection="1">
      <alignment horizontal="left" vertical="center"/>
      <protection hidden="1"/>
    </xf>
    <xf numFmtId="9" fontId="6" fillId="0" borderId="0" xfId="0" applyNumberFormat="1" applyFont="1" applyAlignment="1" applyProtection="1">
      <alignment horizontal="center"/>
      <protection hidden="1"/>
    </xf>
    <xf numFmtId="9" fontId="1" fillId="0" borderId="5" xfId="0" applyNumberFormat="1" applyFont="1" applyBorder="1" applyProtection="1">
      <protection hidden="1"/>
    </xf>
    <xf numFmtId="0" fontId="1" fillId="0" borderId="6" xfId="0" applyFont="1" applyBorder="1" applyProtection="1">
      <protection hidden="1"/>
    </xf>
    <xf numFmtId="164" fontId="2" fillId="0" borderId="8" xfId="0" applyNumberFormat="1" applyFont="1" applyBorder="1" applyAlignment="1" applyProtection="1">
      <alignment horizontal="left" vertical="center"/>
      <protection hidden="1"/>
    </xf>
    <xf numFmtId="0" fontId="2" fillId="0" borderId="8" xfId="0" applyFont="1" applyBorder="1" applyAlignment="1" applyProtection="1">
      <alignment horizontal="left" vertical="center"/>
      <protection hidden="1"/>
    </xf>
    <xf numFmtId="166" fontId="4" fillId="0" borderId="0" xfId="0" applyNumberFormat="1" applyFont="1" applyAlignment="1" applyProtection="1">
      <alignment horizontal="center"/>
      <protection hidden="1"/>
    </xf>
    <xf numFmtId="164" fontId="2" fillId="0" borderId="15" xfId="0" applyNumberFormat="1" applyFont="1" applyBorder="1" applyAlignment="1" applyProtection="1">
      <alignment horizontal="left" vertical="center"/>
      <protection hidden="1"/>
    </xf>
    <xf numFmtId="0" fontId="1" fillId="0" borderId="16" xfId="0" applyFont="1" applyBorder="1" applyAlignment="1" applyProtection="1">
      <alignment wrapText="1"/>
      <protection hidden="1"/>
    </xf>
    <xf numFmtId="9" fontId="8" fillId="0" borderId="0" xfId="0" applyNumberFormat="1" applyFont="1" applyProtection="1">
      <protection hidden="1"/>
    </xf>
    <xf numFmtId="164" fontId="4" fillId="0" borderId="0" xfId="0" applyNumberFormat="1" applyFont="1" applyProtection="1">
      <protection hidden="1"/>
    </xf>
    <xf numFmtId="0" fontId="0" fillId="0" borderId="0" xfId="0" applyFont="1" applyAlignment="1" applyProtection="1">
      <protection hidden="1"/>
    </xf>
    <xf numFmtId="0" fontId="7" fillId="0" borderId="10" xfId="0" applyFont="1" applyBorder="1" applyAlignment="1" applyProtection="1">
      <protection locked="0"/>
    </xf>
    <xf numFmtId="0" fontId="9" fillId="0" borderId="0" xfId="0" applyFont="1" applyProtection="1">
      <protection hidden="1"/>
    </xf>
    <xf numFmtId="166" fontId="8" fillId="0" borderId="0" xfId="0" applyNumberFormat="1" applyFont="1" applyProtection="1">
      <protection hidden="1"/>
    </xf>
    <xf numFmtId="0" fontId="11" fillId="0" borderId="0" xfId="0" applyFont="1" applyProtection="1">
      <protection hidden="1"/>
    </xf>
    <xf numFmtId="0" fontId="12" fillId="0" borderId="0" xfId="0" applyFont="1" applyAlignment="1" applyProtection="1">
      <alignment horizontal="center" vertical="center"/>
      <protection hidden="1"/>
    </xf>
    <xf numFmtId="168" fontId="4" fillId="0" borderId="0" xfId="0" applyNumberFormat="1" applyFont="1" applyProtection="1">
      <protection hidden="1"/>
    </xf>
    <xf numFmtId="168" fontId="4" fillId="5" borderId="16" xfId="0" applyNumberFormat="1" applyFont="1" applyFill="1" applyBorder="1" applyProtection="1">
      <protection hidden="1"/>
    </xf>
    <xf numFmtId="166" fontId="4" fillId="0" borderId="0" xfId="0" applyNumberFormat="1" applyFont="1" applyProtection="1">
      <protection hidden="1"/>
    </xf>
    <xf numFmtId="0" fontId="12" fillId="5" borderId="18" xfId="0" applyFont="1" applyFill="1" applyBorder="1" applyProtection="1">
      <protection hidden="1"/>
    </xf>
    <xf numFmtId="0" fontId="9" fillId="0" borderId="19" xfId="0" applyFont="1" applyBorder="1" applyAlignment="1" applyProtection="1">
      <protection hidden="1"/>
    </xf>
    <xf numFmtId="166" fontId="8" fillId="0" borderId="19" xfId="0" applyNumberFormat="1" applyFont="1" applyBorder="1" applyProtection="1">
      <protection hidden="1"/>
    </xf>
    <xf numFmtId="0" fontId="8" fillId="0" borderId="19" xfId="0" applyFont="1" applyBorder="1" applyAlignment="1" applyProtection="1">
      <protection hidden="1"/>
    </xf>
    <xf numFmtId="0" fontId="11" fillId="0" borderId="19" xfId="0" applyFont="1" applyBorder="1" applyProtection="1">
      <protection hidden="1"/>
    </xf>
    <xf numFmtId="166" fontId="4" fillId="0" borderId="19" xfId="0" applyNumberFormat="1" applyFont="1" applyBorder="1" applyAlignment="1" applyProtection="1">
      <protection locked="0"/>
    </xf>
    <xf numFmtId="0" fontId="0" fillId="0" borderId="19" xfId="0" applyFont="1" applyBorder="1" applyAlignment="1" applyProtection="1">
      <protection hidden="1"/>
    </xf>
    <xf numFmtId="0" fontId="11" fillId="0" borderId="19" xfId="0" applyFont="1" applyBorder="1" applyAlignment="1" applyProtection="1">
      <protection hidden="1"/>
    </xf>
    <xf numFmtId="166" fontId="8" fillId="0" borderId="19" xfId="0" applyNumberFormat="1" applyFont="1" applyBorder="1" applyAlignment="1" applyProtection="1">
      <protection locked="0"/>
    </xf>
    <xf numFmtId="166" fontId="8" fillId="0" borderId="19" xfId="0" applyNumberFormat="1" applyFont="1" applyBorder="1" applyProtection="1">
      <protection locked="0"/>
    </xf>
    <xf numFmtId="0" fontId="10" fillId="0" borderId="19" xfId="0" applyFont="1" applyBorder="1" applyAlignment="1" applyProtection="1">
      <alignment horizontal="center" vertical="center"/>
      <protection hidden="1"/>
    </xf>
    <xf numFmtId="168" fontId="10" fillId="0" borderId="19" xfId="0" applyNumberFormat="1" applyFont="1" applyBorder="1" applyAlignment="1" applyProtection="1">
      <alignment horizontal="center" vertical="center"/>
      <protection hidden="1"/>
    </xf>
    <xf numFmtId="0" fontId="9" fillId="0" borderId="19" xfId="0" applyFont="1" applyBorder="1" applyAlignment="1" applyProtection="1">
      <alignment horizontal="center" vertical="center"/>
      <protection hidden="1"/>
    </xf>
    <xf numFmtId="0" fontId="12" fillId="0" borderId="19" xfId="0" applyFont="1" applyBorder="1" applyAlignment="1" applyProtection="1">
      <alignment horizontal="center" vertical="center"/>
      <protection hidden="1"/>
    </xf>
    <xf numFmtId="168" fontId="4" fillId="0" borderId="19" xfId="0" applyNumberFormat="1" applyFont="1" applyBorder="1" applyAlignment="1" applyProtection="1">
      <alignment horizontal="center" vertical="center"/>
      <protection hidden="1"/>
    </xf>
    <xf numFmtId="10" fontId="13" fillId="0" borderId="19" xfId="0" applyNumberFormat="1" applyFont="1" applyBorder="1" applyAlignment="1" applyProtection="1">
      <alignment horizontal="center" vertical="center"/>
      <protection hidden="1"/>
    </xf>
    <xf numFmtId="168" fontId="4" fillId="0" borderId="19" xfId="0" applyNumberFormat="1" applyFont="1" applyBorder="1" applyProtection="1">
      <protection hidden="1"/>
    </xf>
    <xf numFmtId="10" fontId="4" fillId="0" borderId="19" xfId="0" applyNumberFormat="1" applyFont="1" applyBorder="1" applyProtection="1">
      <protection hidden="1"/>
    </xf>
    <xf numFmtId="0" fontId="12" fillId="5" borderId="6" xfId="0" applyFont="1" applyFill="1" applyBorder="1" applyAlignment="1" applyProtection="1">
      <alignment horizontal="center" vertical="center"/>
      <protection hidden="1"/>
    </xf>
    <xf numFmtId="169" fontId="4" fillId="5" borderId="20" xfId="0" applyNumberFormat="1" applyFont="1" applyFill="1" applyBorder="1" applyProtection="1">
      <protection hidden="1"/>
    </xf>
    <xf numFmtId="0" fontId="14" fillId="0" borderId="19" xfId="0" applyFont="1" applyBorder="1" applyAlignment="1" applyProtection="1">
      <alignment horizontal="right"/>
      <protection hidden="1"/>
    </xf>
    <xf numFmtId="166" fontId="4" fillId="0" borderId="19" xfId="0" applyNumberFormat="1" applyFont="1" applyBorder="1" applyProtection="1">
      <protection hidden="1"/>
    </xf>
    <xf numFmtId="0" fontId="9" fillId="0" borderId="19" xfId="0" applyFont="1" applyBorder="1" applyProtection="1">
      <protection hidden="1"/>
    </xf>
    <xf numFmtId="0" fontId="15" fillId="0" borderId="19" xfId="0" applyFont="1" applyBorder="1" applyAlignment="1" applyProtection="1">
      <protection hidden="1"/>
    </xf>
    <xf numFmtId="0" fontId="8" fillId="0" borderId="19" xfId="0" applyFont="1" applyBorder="1" applyAlignment="1" applyProtection="1">
      <alignment horizontal="center" vertical="center"/>
      <protection hidden="1"/>
    </xf>
    <xf numFmtId="164" fontId="2" fillId="2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2" xfId="0" applyFont="1" applyBorder="1" applyProtection="1">
      <protection hidden="1"/>
    </xf>
    <xf numFmtId="0" fontId="8" fillId="0" borderId="17" xfId="0" applyFont="1" applyBorder="1" applyProtection="1">
      <protection hidden="1"/>
    </xf>
    <xf numFmtId="0" fontId="3" fillId="0" borderId="18" xfId="0" applyFont="1" applyBorder="1" applyProtection="1"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0" fillId="0" borderId="0" xfId="0" applyFont="1" applyAlignment="1" applyProtection="1">
      <protection hidden="1"/>
    </xf>
    <xf numFmtId="164" fontId="2" fillId="2" borderId="1" xfId="0" applyNumberFormat="1" applyFont="1" applyFill="1" applyBorder="1" applyAlignment="1" applyProtection="1">
      <alignment horizontal="center"/>
      <protection hidden="1"/>
    </xf>
    <xf numFmtId="0" fontId="1" fillId="3" borderId="3" xfId="0" applyFont="1" applyFill="1" applyBorder="1" applyAlignment="1" applyProtection="1">
      <alignment wrapText="1"/>
      <protection hidden="1"/>
    </xf>
    <xf numFmtId="0" fontId="3" fillId="0" borderId="4" xfId="0" applyFont="1" applyBorder="1" applyProtection="1">
      <protection hidden="1"/>
    </xf>
    <xf numFmtId="0" fontId="3" fillId="0" borderId="5" xfId="0" applyFont="1" applyBorder="1" applyProtection="1">
      <protection hidden="1"/>
    </xf>
    <xf numFmtId="0" fontId="3" fillId="0" borderId="6" xfId="0" applyFont="1" applyBorder="1" applyProtection="1">
      <protection hidden="1"/>
    </xf>
    <xf numFmtId="164" fontId="4" fillId="4" borderId="1" xfId="0" applyNumberFormat="1" applyFont="1" applyFill="1" applyBorder="1" applyAlignment="1" applyProtection="1">
      <alignment horizontal="center"/>
      <protection hidden="1"/>
    </xf>
    <xf numFmtId="0" fontId="12" fillId="5" borderId="19" xfId="0" applyFont="1" applyFill="1" applyBorder="1" applyAlignment="1" applyProtection="1">
      <alignment horizontal="center" vertical="center"/>
      <protection hidden="1"/>
    </xf>
    <xf numFmtId="0" fontId="3" fillId="0" borderId="19" xfId="0" applyFont="1" applyBorder="1" applyProtection="1">
      <protection hidden="1"/>
    </xf>
    <xf numFmtId="0" fontId="1" fillId="6" borderId="19" xfId="0" applyFont="1" applyFill="1" applyBorder="1" applyAlignment="1" applyProtection="1">
      <alignment horizontal="center"/>
      <protection hidden="1"/>
    </xf>
    <xf numFmtId="0" fontId="8" fillId="0" borderId="21" xfId="0" applyFont="1" applyBorder="1" applyAlignment="1" applyProtection="1">
      <alignment horizontal="center" vertical="top"/>
      <protection hidden="1"/>
    </xf>
    <xf numFmtId="0" fontId="8" fillId="0" borderId="23" xfId="0" applyFont="1" applyBorder="1" applyAlignment="1" applyProtection="1">
      <alignment horizontal="center" vertical="top"/>
      <protection hidden="1"/>
    </xf>
    <xf numFmtId="0" fontId="8" fillId="0" borderId="22" xfId="0" applyFont="1" applyBorder="1" applyAlignment="1" applyProtection="1">
      <alignment horizontal="center" vertical="top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2" xfId="0" applyFont="1" applyBorder="1" applyAlignment="1" applyProtection="1">
      <alignment horizontal="center" vertical="center"/>
      <protection hidden="1"/>
    </xf>
    <xf numFmtId="0" fontId="8" fillId="0" borderId="23" xfId="0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1000"/>
  <sheetViews>
    <sheetView showGridLines="0" tabSelected="1" workbookViewId="0">
      <selection activeCell="F19" sqref="F19"/>
    </sheetView>
  </sheetViews>
  <sheetFormatPr defaultColWidth="11.25" defaultRowHeight="15" customHeight="1" x14ac:dyDescent="0.25"/>
  <cols>
    <col min="1" max="1" width="27.25" style="11" customWidth="1"/>
    <col min="2" max="2" width="13.625" style="11" customWidth="1"/>
    <col min="3" max="3" width="2.125" style="11" customWidth="1"/>
    <col min="4" max="4" width="11" style="11" customWidth="1"/>
    <col min="5" max="5" width="3.5" style="11" customWidth="1"/>
    <col min="6" max="19" width="11" style="11" customWidth="1"/>
    <col min="20" max="16384" width="11.25" style="11"/>
  </cols>
  <sheetData>
    <row r="1" spans="1:5" ht="15.75" customHeight="1" x14ac:dyDescent="0.25">
      <c r="A1" s="76" t="s">
        <v>0</v>
      </c>
      <c r="B1" s="77"/>
      <c r="C1" s="77"/>
      <c r="D1" s="77"/>
      <c r="E1" s="77"/>
    </row>
    <row r="2" spans="1:5" ht="15.75" customHeight="1" x14ac:dyDescent="0.25">
      <c r="A2" s="77"/>
      <c r="B2" s="77"/>
      <c r="C2" s="77"/>
      <c r="D2" s="77"/>
      <c r="E2" s="77"/>
    </row>
    <row r="3" spans="1:5" ht="15.75" customHeight="1" x14ac:dyDescent="0.25"/>
    <row r="4" spans="1:5" ht="15.75" customHeight="1" x14ac:dyDescent="0.25">
      <c r="A4" s="78" t="s">
        <v>1</v>
      </c>
      <c r="B4" s="73"/>
      <c r="D4" s="79" t="s">
        <v>2</v>
      </c>
      <c r="E4" s="80"/>
    </row>
    <row r="5" spans="1:5" ht="15.75" customHeight="1" x14ac:dyDescent="0.25">
      <c r="A5" s="83" t="s">
        <v>3</v>
      </c>
      <c r="B5" s="73"/>
      <c r="D5" s="81"/>
      <c r="E5" s="82"/>
    </row>
    <row r="6" spans="1:5" ht="15.75" customHeight="1" x14ac:dyDescent="0.25">
      <c r="A6" s="12" t="s">
        <v>4</v>
      </c>
      <c r="B6" s="1">
        <f>B9*D6/100</f>
        <v>132000</v>
      </c>
      <c r="C6" s="13"/>
      <c r="D6" s="14">
        <v>33</v>
      </c>
      <c r="E6" s="15" t="s">
        <v>5</v>
      </c>
    </row>
    <row r="7" spans="1:5" ht="15.75" customHeight="1" x14ac:dyDescent="0.25">
      <c r="A7" s="16" t="s">
        <v>6</v>
      </c>
      <c r="B7" s="10">
        <v>200000</v>
      </c>
      <c r="C7" s="17"/>
      <c r="D7" s="39">
        <v>50</v>
      </c>
      <c r="E7" s="15" t="s">
        <v>5</v>
      </c>
    </row>
    <row r="8" spans="1:5" ht="15.75" customHeight="1" x14ac:dyDescent="0.25">
      <c r="A8" s="18" t="s">
        <v>7</v>
      </c>
      <c r="B8" s="1">
        <f>B9*D8/100</f>
        <v>68000</v>
      </c>
      <c r="C8" s="19"/>
      <c r="D8" s="14">
        <f>D9-D6-D7</f>
        <v>17</v>
      </c>
      <c r="E8" s="15" t="s">
        <v>5</v>
      </c>
    </row>
    <row r="9" spans="1:5" ht="15.75" customHeight="1" x14ac:dyDescent="0.25">
      <c r="A9" s="2" t="s">
        <v>8</v>
      </c>
      <c r="B9" s="2">
        <f>B7*100/D7</f>
        <v>400000</v>
      </c>
      <c r="C9" s="19"/>
      <c r="D9" s="20">
        <v>100</v>
      </c>
      <c r="E9" s="15" t="s">
        <v>5</v>
      </c>
    </row>
    <row r="10" spans="1:5" ht="15.75" customHeight="1" x14ac:dyDescent="0.25">
      <c r="A10" s="21"/>
      <c r="B10" s="2"/>
      <c r="C10" s="22"/>
      <c r="D10" s="23"/>
      <c r="E10" s="24"/>
    </row>
    <row r="11" spans="1:5" ht="15.75" customHeight="1" x14ac:dyDescent="0.25">
      <c r="A11" s="25" t="s">
        <v>9</v>
      </c>
      <c r="B11" s="3">
        <f>B9*0.15</f>
        <v>60000</v>
      </c>
      <c r="C11" s="26"/>
      <c r="D11" s="23"/>
      <c r="E11" s="24"/>
    </row>
    <row r="12" spans="1:5" ht="15.75" customHeight="1" x14ac:dyDescent="0.25">
      <c r="A12" s="72" t="s">
        <v>10</v>
      </c>
      <c r="B12" s="73"/>
      <c r="C12" s="22"/>
      <c r="D12" s="23"/>
      <c r="E12" s="24"/>
    </row>
    <row r="13" spans="1:5" ht="15.75" customHeight="1" x14ac:dyDescent="0.25">
      <c r="A13" s="27" t="s">
        <v>11</v>
      </c>
      <c r="B13" s="4">
        <f>B20*0.05</f>
        <v>16600</v>
      </c>
      <c r="C13" s="28"/>
      <c r="D13" s="29">
        <f>B13/B20</f>
        <v>0.05</v>
      </c>
      <c r="E13" s="30"/>
    </row>
    <row r="14" spans="1:5" ht="15.75" customHeight="1" x14ac:dyDescent="0.25">
      <c r="A14" s="31" t="s">
        <v>12</v>
      </c>
      <c r="B14" s="5">
        <f>B13/B7</f>
        <v>8.3000000000000004E-2</v>
      </c>
      <c r="C14" s="22"/>
    </row>
    <row r="15" spans="1:5" ht="15.75" customHeight="1" x14ac:dyDescent="0.25">
      <c r="A15" s="16"/>
      <c r="B15" s="6"/>
    </row>
    <row r="16" spans="1:5" ht="15.75" customHeight="1" x14ac:dyDescent="0.25">
      <c r="A16" s="72" t="s">
        <v>13</v>
      </c>
      <c r="B16" s="73"/>
    </row>
    <row r="17" spans="1:3" ht="15.75" customHeight="1" x14ac:dyDescent="0.25">
      <c r="A17" s="32" t="s">
        <v>14</v>
      </c>
      <c r="B17" s="2">
        <f>B11-B13</f>
        <v>43400</v>
      </c>
      <c r="C17" s="33"/>
    </row>
    <row r="18" spans="1:3" ht="15.75" customHeight="1" x14ac:dyDescent="0.25">
      <c r="A18" s="34" t="s">
        <v>12</v>
      </c>
      <c r="B18" s="7">
        <f>B17/B7</f>
        <v>0.217</v>
      </c>
    </row>
    <row r="19" spans="1:3" ht="15.75" customHeight="1" x14ac:dyDescent="0.25"/>
    <row r="20" spans="1:3" ht="43.5" customHeight="1" x14ac:dyDescent="0.25">
      <c r="A20" s="35" t="s">
        <v>15</v>
      </c>
      <c r="B20" s="8">
        <f>B6+B7</f>
        <v>332000</v>
      </c>
      <c r="C20" s="36"/>
    </row>
    <row r="21" spans="1:3" ht="8.25" customHeight="1" x14ac:dyDescent="0.25">
      <c r="A21" s="74"/>
      <c r="B21" s="75"/>
    </row>
    <row r="22" spans="1:3" ht="45" customHeight="1" x14ac:dyDescent="0.25">
      <c r="A22" s="35" t="s">
        <v>16</v>
      </c>
      <c r="B22" s="8">
        <f>B9</f>
        <v>400000</v>
      </c>
    </row>
    <row r="23" spans="1:3" ht="8.25" customHeight="1" x14ac:dyDescent="0.25">
      <c r="A23" s="74"/>
      <c r="B23" s="75"/>
    </row>
    <row r="24" spans="1:3" ht="44.25" customHeight="1" x14ac:dyDescent="0.25">
      <c r="A24" s="35" t="s">
        <v>17</v>
      </c>
      <c r="B24" s="9">
        <f>B20-B11</f>
        <v>272000</v>
      </c>
    </row>
    <row r="25" spans="1:3" ht="15.75" customHeight="1" x14ac:dyDescent="0.25"/>
    <row r="26" spans="1:3" ht="15.75" customHeight="1" x14ac:dyDescent="0.25"/>
    <row r="27" spans="1:3" ht="15.75" customHeight="1" x14ac:dyDescent="0.25">
      <c r="B27" s="37"/>
    </row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password="F5CA" sheet="1" objects="1" scenarios="1" formatCells="0" formatColumns="0" formatRows="0" insertColumns="0" insertRows="0" insertHyperlinks="0" deleteColumns="0" deleteRows="0" sort="0" autoFilter="0" pivotTables="0"/>
  <mergeCells count="8">
    <mergeCell ref="A16:B16"/>
    <mergeCell ref="A21:B21"/>
    <mergeCell ref="A23:B23"/>
    <mergeCell ref="A1:E2"/>
    <mergeCell ref="A4:B4"/>
    <mergeCell ref="D4:E5"/>
    <mergeCell ref="A5:B5"/>
    <mergeCell ref="A12:B1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F997"/>
  <sheetViews>
    <sheetView showGridLines="0" workbookViewId="0">
      <selection activeCell="A28" sqref="A28"/>
    </sheetView>
  </sheetViews>
  <sheetFormatPr defaultColWidth="11.25" defaultRowHeight="15" customHeight="1" x14ac:dyDescent="0.25"/>
  <cols>
    <col min="1" max="1" width="36.375" style="38" customWidth="1"/>
    <col min="2" max="2" width="12.875" style="38" customWidth="1"/>
    <col min="3" max="3" width="4.5" style="38" customWidth="1"/>
    <col min="4" max="4" width="20.25" style="38" customWidth="1"/>
    <col min="5" max="5" width="13.875" style="38" customWidth="1"/>
    <col min="6" max="6" width="12.5" style="38" customWidth="1"/>
    <col min="7" max="22" width="11" style="38" customWidth="1"/>
    <col min="23" max="16384" width="11.25" style="38"/>
  </cols>
  <sheetData>
    <row r="1" spans="1:6" ht="15.75" customHeight="1" x14ac:dyDescent="0.25">
      <c r="A1" s="86" t="s">
        <v>18</v>
      </c>
      <c r="B1" s="86"/>
      <c r="C1" s="86"/>
      <c r="D1" s="86"/>
      <c r="E1" s="86"/>
      <c r="F1" s="86"/>
    </row>
    <row r="2" spans="1:6" ht="15.75" customHeight="1" x14ac:dyDescent="0.25">
      <c r="C2" s="40"/>
    </row>
    <row r="3" spans="1:6" ht="15.75" customHeight="1" x14ac:dyDescent="0.25"/>
    <row r="4" spans="1:6" ht="15.75" customHeight="1" x14ac:dyDescent="0.25">
      <c r="A4" s="48" t="s">
        <v>19</v>
      </c>
      <c r="B4" s="49">
        <f>'Verbas Convênio'!B24</f>
        <v>272000</v>
      </c>
      <c r="C4" s="90" t="s">
        <v>20</v>
      </c>
      <c r="D4" s="57" t="s">
        <v>21</v>
      </c>
      <c r="E4" s="58">
        <f>B4+B18+B20</f>
        <v>400000</v>
      </c>
      <c r="F4" s="59" t="s">
        <v>22</v>
      </c>
    </row>
    <row r="5" spans="1:6" ht="15.75" customHeight="1" x14ac:dyDescent="0.25">
      <c r="A5" s="51" t="s">
        <v>23</v>
      </c>
      <c r="B5" s="52">
        <v>50000</v>
      </c>
      <c r="C5" s="92"/>
      <c r="D5" s="60" t="s">
        <v>4</v>
      </c>
      <c r="E5" s="61">
        <f>'Verbas Convênio'!B6</f>
        <v>132000</v>
      </c>
      <c r="F5" s="62">
        <f t="shared" ref="F5:F7" si="0">E5/$E$4</f>
        <v>0.33</v>
      </c>
    </row>
    <row r="6" spans="1:6" ht="15.75" customHeight="1" x14ac:dyDescent="0.25">
      <c r="A6" s="51" t="s">
        <v>24</v>
      </c>
      <c r="B6" s="52">
        <v>50000</v>
      </c>
      <c r="C6" s="92"/>
      <c r="D6" s="60" t="s">
        <v>25</v>
      </c>
      <c r="E6" s="61">
        <f>'Verbas Convênio'!B8</f>
        <v>68000</v>
      </c>
      <c r="F6" s="62">
        <f t="shared" si="0"/>
        <v>0.17</v>
      </c>
    </row>
    <row r="7" spans="1:6" ht="15.75" customHeight="1" x14ac:dyDescent="0.25">
      <c r="A7" s="54" t="s">
        <v>26</v>
      </c>
      <c r="B7" s="52">
        <v>20000</v>
      </c>
      <c r="C7" s="92"/>
      <c r="D7" s="60" t="s">
        <v>6</v>
      </c>
      <c r="E7" s="61">
        <f>'Verbas Convênio'!B7</f>
        <v>200000</v>
      </c>
      <c r="F7" s="62">
        <f t="shared" si="0"/>
        <v>0.5</v>
      </c>
    </row>
    <row r="8" spans="1:6" ht="15.75" customHeight="1" x14ac:dyDescent="0.25">
      <c r="A8" s="51" t="s">
        <v>27</v>
      </c>
      <c r="B8" s="55">
        <v>50000</v>
      </c>
      <c r="C8" s="92"/>
      <c r="D8" s="53"/>
      <c r="E8" s="63"/>
      <c r="F8" s="64">
        <f>SUM(F5:F7)</f>
        <v>1</v>
      </c>
    </row>
    <row r="9" spans="1:6" ht="15.75" customHeight="1" x14ac:dyDescent="0.25">
      <c r="A9" s="54" t="s">
        <v>28</v>
      </c>
      <c r="B9" s="52">
        <v>50000</v>
      </c>
      <c r="C9" s="92"/>
      <c r="D9" s="43"/>
      <c r="E9" s="44"/>
    </row>
    <row r="10" spans="1:6" ht="15.75" customHeight="1" x14ac:dyDescent="0.25">
      <c r="A10" s="51" t="s">
        <v>29</v>
      </c>
      <c r="B10" s="52">
        <v>12000</v>
      </c>
      <c r="C10" s="92"/>
      <c r="D10" s="84" t="s">
        <v>30</v>
      </c>
      <c r="E10" s="85"/>
    </row>
    <row r="11" spans="1:6" ht="15.75" customHeight="1" x14ac:dyDescent="0.25">
      <c r="A11" s="51" t="s">
        <v>31</v>
      </c>
      <c r="B11" s="52">
        <v>40000</v>
      </c>
      <c r="C11" s="92"/>
      <c r="D11" s="65" t="s">
        <v>32</v>
      </c>
      <c r="E11" s="66">
        <f>'Verbas Convênio'!B9</f>
        <v>400000</v>
      </c>
    </row>
    <row r="12" spans="1:6" ht="15.75" customHeight="1" x14ac:dyDescent="0.25">
      <c r="A12" s="51" t="s">
        <v>33</v>
      </c>
      <c r="B12" s="56"/>
      <c r="C12" s="91"/>
      <c r="D12" s="47" t="s">
        <v>34</v>
      </c>
      <c r="E12" s="45">
        <f>'Verbas Convênio'!B20</f>
        <v>332000</v>
      </c>
    </row>
    <row r="13" spans="1:6" ht="15.75" customHeight="1" x14ac:dyDescent="0.25">
      <c r="B13" s="41"/>
    </row>
    <row r="14" spans="1:6" ht="15.75" customHeight="1" x14ac:dyDescent="0.25">
      <c r="A14" s="67" t="s">
        <v>35</v>
      </c>
      <c r="B14" s="68">
        <f>SUM(B5:B12)</f>
        <v>272000</v>
      </c>
      <c r="C14" s="90" t="s">
        <v>20</v>
      </c>
    </row>
    <row r="15" spans="1:6" ht="15.75" customHeight="1" x14ac:dyDescent="0.25">
      <c r="A15" s="50" t="s">
        <v>36</v>
      </c>
      <c r="B15" s="68">
        <f>B4-B14</f>
        <v>0</v>
      </c>
      <c r="C15" s="91"/>
    </row>
    <row r="16" spans="1:6" ht="15.75" customHeight="1" x14ac:dyDescent="0.25">
      <c r="B16" s="46"/>
    </row>
    <row r="17" spans="1:3" ht="15.75" customHeight="1" x14ac:dyDescent="0.25">
      <c r="B17" s="46"/>
    </row>
    <row r="18" spans="1:3" ht="15.75" customHeight="1" x14ac:dyDescent="0.25">
      <c r="A18" s="69" t="s">
        <v>37</v>
      </c>
      <c r="B18" s="68">
        <f>'Verbas Convênio'!B8</f>
        <v>68000</v>
      </c>
      <c r="C18" s="71" t="s">
        <v>20</v>
      </c>
    </row>
    <row r="19" spans="1:3" ht="15.75" customHeight="1" x14ac:dyDescent="0.25">
      <c r="A19" s="42"/>
      <c r="B19" s="46"/>
    </row>
    <row r="20" spans="1:3" ht="15.75" customHeight="1" x14ac:dyDescent="0.25">
      <c r="A20" s="69" t="s">
        <v>38</v>
      </c>
      <c r="B20" s="68">
        <f>'Verbas Convênio'!B11</f>
        <v>60000</v>
      </c>
      <c r="C20" s="87" t="s">
        <v>20</v>
      </c>
    </row>
    <row r="21" spans="1:3" ht="15.75" customHeight="1" x14ac:dyDescent="0.25">
      <c r="A21" s="69" t="s">
        <v>39</v>
      </c>
      <c r="B21" s="68">
        <f>'Verbas Convênio'!B13</f>
        <v>16600</v>
      </c>
      <c r="C21" s="88"/>
    </row>
    <row r="22" spans="1:3" ht="15.75" customHeight="1" x14ac:dyDescent="0.25">
      <c r="A22" s="70" t="s">
        <v>40</v>
      </c>
      <c r="B22" s="49">
        <f>'Verbas Convênio'!B17</f>
        <v>43400</v>
      </c>
      <c r="C22" s="89"/>
    </row>
    <row r="23" spans="1:3" ht="15.75" customHeight="1" x14ac:dyDescent="0.25">
      <c r="B23" s="44"/>
    </row>
    <row r="24" spans="1:3" ht="15.75" customHeight="1" x14ac:dyDescent="0.25"/>
    <row r="25" spans="1:3" ht="15.75" customHeight="1" x14ac:dyDescent="0.25">
      <c r="B25" s="44"/>
    </row>
    <row r="26" spans="1:3" ht="15.75" customHeight="1" x14ac:dyDescent="0.25">
      <c r="B26" s="44"/>
    </row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</sheetData>
  <sheetProtection algorithmName="SHA-512" hashValue="YIa5LjOh6APtHQG0ceRa94mwoIDE3B7qeAqxRI0UhIA05tx2s0EYuflDPgpRMS318ulsGEgNwiS2crMqlwN4cQ==" saltValue="bk4xb/smGUv5zTT014jcPA==" spinCount="100000" sheet="1" formatCells="0" formatColumns="0" formatRows="0" insertColumns="0" insertRows="0" insertHyperlinks="0" deleteColumns="0" deleteRows="0" sort="0" autoFilter="0" pivotTables="0"/>
  <mergeCells count="5">
    <mergeCell ref="D10:E10"/>
    <mergeCell ref="A1:F1"/>
    <mergeCell ref="C20:C22"/>
    <mergeCell ref="C14:C15"/>
    <mergeCell ref="C4:C12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Verbas Convênio</vt:lpstr>
      <vt:lpstr>Alíneas Projeto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Koiti Araki</dc:creator>
  <cp:lastModifiedBy>Windows User</cp:lastModifiedBy>
  <dcterms:created xsi:type="dcterms:W3CDTF">2023-11-23T22:06:12Z</dcterms:created>
  <dcterms:modified xsi:type="dcterms:W3CDTF">2024-05-14T15:19:12Z</dcterms:modified>
</cp:coreProperties>
</file>